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80" windowWidth="19420" windowHeight="11020"/>
  </bookViews>
  <sheets>
    <sheet name="świetlice" sheetId="1" r:id="rId1"/>
    <sheet name="OSP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D24" i="2"/>
  <c r="D23"/>
  <c r="D53" l="1"/>
  <c r="D48"/>
  <c r="D29"/>
  <c r="D20"/>
  <c r="D9"/>
  <c r="D12"/>
  <c r="D6"/>
  <c r="D46"/>
  <c r="D35"/>
  <c r="D38" i="1"/>
  <c r="D35"/>
  <c r="D29"/>
  <c r="D33" s="1"/>
  <c r="D21"/>
  <c r="D25" s="1"/>
  <c r="D13"/>
  <c r="D17" s="1"/>
  <c r="D9"/>
  <c r="D6"/>
  <c r="D5"/>
</calcChain>
</file>

<file path=xl/sharedStrings.xml><?xml version="1.0" encoding="utf-8"?>
<sst xmlns="http://schemas.openxmlformats.org/spreadsheetml/2006/main" count="145" uniqueCount="65">
  <si>
    <t>Świetlica Orońsko</t>
  </si>
  <si>
    <t>zakupy</t>
  </si>
  <si>
    <t>energia</t>
  </si>
  <si>
    <t>usługi</t>
  </si>
  <si>
    <t>usługi telekom. i internet</t>
  </si>
  <si>
    <t>Analiza wydatków świetlic wiejskich za 2024r :</t>
  </si>
  <si>
    <t>Świetlica Łaziska</t>
  </si>
  <si>
    <t>Razem</t>
  </si>
  <si>
    <t>Świetlica Tomaszów</t>
  </si>
  <si>
    <t>Świetlica Zaborowie</t>
  </si>
  <si>
    <t>Łączne wydatki świetlic</t>
  </si>
  <si>
    <t>OSP Orońsko</t>
  </si>
  <si>
    <t>ekwiwalent strażaków</t>
  </si>
  <si>
    <t>umowy zlecenia</t>
  </si>
  <si>
    <t>zakup materiałów</t>
  </si>
  <si>
    <t>usługi zdrowotne</t>
  </si>
  <si>
    <t>polisy i składki</t>
  </si>
  <si>
    <t>OSP Dobrut</t>
  </si>
  <si>
    <t>OSP Tomaszów</t>
  </si>
  <si>
    <t>OSP Chronów</t>
  </si>
  <si>
    <t>Analiza wydatków OSP za 2024r :</t>
  </si>
  <si>
    <t>Wydatki łącznie</t>
  </si>
  <si>
    <t>Ubezp. kandydatów do OSP i MDP</t>
  </si>
  <si>
    <t>Wynagrodzenia łącznie</t>
  </si>
  <si>
    <t>dotacja na zakup samochodu</t>
  </si>
  <si>
    <t>Poniedziałek</t>
  </si>
  <si>
    <t> 08:00 - 16:00</t>
  </si>
  <si>
    <t>Wtorek</t>
  </si>
  <si>
    <t> 07:30 - 15:30</t>
  </si>
  <si>
    <t>Środa</t>
  </si>
  <si>
    <t>Czwartek</t>
  </si>
  <si>
    <t>Piątek</t>
  </si>
  <si>
    <t>Sobota</t>
  </si>
  <si>
    <t> nieczynne</t>
  </si>
  <si>
    <t>Niedziela</t>
  </si>
  <si>
    <t>Klub senior +</t>
  </si>
  <si>
    <t>nieczynne</t>
  </si>
  <si>
    <t>11:00 - 12:00 boisko wielofunkcyjne</t>
  </si>
  <si>
    <t>12:00 - 18:00 świetlica</t>
  </si>
  <si>
    <t>18:00 - 19:00 boisko wielofunkcyjne</t>
  </si>
  <si>
    <t>09:00 - 10:00 boisko wielofunkcyjne</t>
  </si>
  <si>
    <t>10:00 - 16:00 świetlica</t>
  </si>
  <si>
    <t>16:00 - 17:00 boisko wielofunkcyjne</t>
  </si>
  <si>
    <t>Łaziska</t>
  </si>
  <si>
    <t>Poniedziałek 18:30-20:30</t>
  </si>
  <si>
    <t>Wtorek 11:00-17:00</t>
  </si>
  <si>
    <t>Środa 11:00-19:00</t>
  </si>
  <si>
    <t>Czwartek - nieczynna</t>
  </si>
  <si>
    <t>Piątek 11:00-19:00</t>
  </si>
  <si>
    <t>Sobota 9:00-15:00</t>
  </si>
  <si>
    <t>Tomaszów</t>
  </si>
  <si>
    <t> 14:00 - 22:00</t>
  </si>
  <si>
    <t> Piątek</t>
  </si>
  <si>
    <t> Sobota</t>
  </si>
  <si>
    <t> 11:00 - 18:00</t>
  </si>
  <si>
    <t> Niedziela</t>
  </si>
  <si>
    <t> 15:00 - 22:00</t>
  </si>
  <si>
    <t>III, IV tydz. miesiąca</t>
  </si>
  <si>
    <t>I, II tydz. miesiąca</t>
  </si>
  <si>
    <t> Środa</t>
  </si>
  <si>
    <t>30 godzin</t>
  </si>
  <si>
    <t>42 godziny</t>
  </si>
  <si>
    <t>czas pracy</t>
  </si>
  <si>
    <t>Orońsko</t>
  </si>
  <si>
    <t>Zaborowie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</si>
</sst>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1" xfId="0" applyFont="1" applyBorder="1"/>
    <xf numFmtId="44" fontId="3" fillId="0" borderId="1" xfId="1" applyFont="1" applyBorder="1"/>
    <xf numFmtId="0" fontId="5" fillId="0" borderId="1" xfId="0" applyFont="1" applyFill="1" applyBorder="1"/>
    <xf numFmtId="44" fontId="2" fillId="0" borderId="1" xfId="1" applyFont="1" applyBorder="1"/>
    <xf numFmtId="0" fontId="8" fillId="0" borderId="0" xfId="0" applyFont="1"/>
    <xf numFmtId="44" fontId="5" fillId="0" borderId="1" xfId="1" applyFont="1" applyBorder="1"/>
    <xf numFmtId="44" fontId="0" fillId="0" borderId="0" xfId="0" applyNumberFormat="1"/>
    <xf numFmtId="0" fontId="4" fillId="0" borderId="1" xfId="0" applyFont="1" applyBorder="1"/>
    <xf numFmtId="0" fontId="6" fillId="0" borderId="1" xfId="0" applyFont="1" applyBorder="1"/>
    <xf numFmtId="44" fontId="6" fillId="0" borderId="1" xfId="0" applyNumberFormat="1" applyFont="1" applyBorder="1"/>
    <xf numFmtId="0" fontId="6" fillId="3" borderId="1" xfId="0" applyFont="1" applyFill="1" applyBorder="1"/>
    <xf numFmtId="44" fontId="6" fillId="3" borderId="1" xfId="0" applyNumberFormat="1" applyFont="1" applyFill="1" applyBorder="1"/>
    <xf numFmtId="44" fontId="4" fillId="0" borderId="1" xfId="1" applyFont="1" applyBorder="1"/>
    <xf numFmtId="0" fontId="9" fillId="0" borderId="0" xfId="0" applyFont="1"/>
    <xf numFmtId="44" fontId="6" fillId="0" borderId="1" xfId="1" applyFont="1" applyBorder="1"/>
    <xf numFmtId="0" fontId="6" fillId="0" borderId="1" xfId="0" applyFont="1" applyFill="1" applyBorder="1"/>
    <xf numFmtId="0" fontId="0" fillId="0" borderId="0" xfId="0" applyFont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/>
    <xf numFmtId="0" fontId="6" fillId="3" borderId="2" xfId="0" applyFont="1" applyFill="1" applyBorder="1" applyAlignment="1"/>
    <xf numFmtId="0" fontId="7" fillId="3" borderId="3" xfId="0" applyFont="1" applyFill="1" applyBorder="1" applyAlignment="1"/>
    <xf numFmtId="0" fontId="6" fillId="2" borderId="2" xfId="0" applyFont="1" applyFill="1" applyBorder="1" applyAlignment="1"/>
    <xf numFmtId="0" fontId="2" fillId="2" borderId="3" xfId="0" applyFont="1" applyFill="1" applyBorder="1" applyAlignment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8"/>
  <sheetViews>
    <sheetView tabSelected="1" topLeftCell="A25" workbookViewId="0">
      <selection activeCell="E31" sqref="E31"/>
    </sheetView>
  </sheetViews>
  <sheetFormatPr defaultRowHeight="13.5" customHeight="1"/>
  <cols>
    <col min="1" max="1" width="5.6328125" customWidth="1"/>
    <col min="2" max="2" width="10.36328125" customWidth="1"/>
    <col min="3" max="3" width="34.81640625" bestFit="1" customWidth="1"/>
    <col min="4" max="4" width="14.81640625" bestFit="1" customWidth="1"/>
    <col min="5" max="5" width="10.54296875" customWidth="1"/>
    <col min="6" max="6" width="14.90625" customWidth="1"/>
    <col min="7" max="7" width="24.36328125" customWidth="1"/>
    <col min="9" max="9" width="17.81640625" customWidth="1"/>
    <col min="10" max="10" width="12.453125" customWidth="1"/>
  </cols>
  <sheetData>
    <row r="1" spans="2:9" ht="13.5" customHeight="1">
      <c r="B1" t="s">
        <v>62</v>
      </c>
      <c r="H1" t="s">
        <v>35</v>
      </c>
    </row>
    <row r="2" spans="2:9" ht="13.5" customHeight="1">
      <c r="C2" s="5" t="s">
        <v>5</v>
      </c>
      <c r="D2" s="5"/>
      <c r="E2" s="32" t="s">
        <v>63</v>
      </c>
      <c r="F2" s="24" t="s">
        <v>25</v>
      </c>
      <c r="G2" s="24" t="s">
        <v>26</v>
      </c>
      <c r="H2" s="24" t="s">
        <v>25</v>
      </c>
      <c r="I2" s="24" t="s">
        <v>26</v>
      </c>
    </row>
    <row r="3" spans="2:9" ht="13.5" customHeight="1">
      <c r="F3" s="24" t="s">
        <v>27</v>
      </c>
      <c r="G3" s="24" t="s">
        <v>28</v>
      </c>
      <c r="H3" s="24" t="s">
        <v>29</v>
      </c>
      <c r="I3" s="24" t="s">
        <v>26</v>
      </c>
    </row>
    <row r="4" spans="2:9" ht="13.5" customHeight="1">
      <c r="B4" t="s">
        <v>61</v>
      </c>
      <c r="C4" s="20" t="s">
        <v>0</v>
      </c>
      <c r="D4" s="21"/>
      <c r="F4" s="24" t="s">
        <v>29</v>
      </c>
      <c r="G4" s="24" t="s">
        <v>28</v>
      </c>
      <c r="H4" s="24" t="s">
        <v>31</v>
      </c>
      <c r="I4" s="24" t="s">
        <v>26</v>
      </c>
    </row>
    <row r="5" spans="2:9" ht="13.5" customHeight="1">
      <c r="C5" s="1" t="s">
        <v>1</v>
      </c>
      <c r="D5" s="2">
        <f>6351.67</f>
        <v>6351.67</v>
      </c>
      <c r="F5" s="24" t="s">
        <v>30</v>
      </c>
      <c r="G5" s="24" t="s">
        <v>28</v>
      </c>
    </row>
    <row r="6" spans="2:9" ht="13.5" customHeight="1">
      <c r="C6" s="1" t="s">
        <v>2</v>
      </c>
      <c r="D6" s="2">
        <f>4094.92</f>
        <v>4094.92</v>
      </c>
      <c r="F6" s="24" t="s">
        <v>31</v>
      </c>
      <c r="G6" s="24" t="s">
        <v>28</v>
      </c>
    </row>
    <row r="7" spans="2:9" ht="13.5" customHeight="1">
      <c r="C7" s="1" t="s">
        <v>3</v>
      </c>
      <c r="D7" s="2">
        <v>1600.3</v>
      </c>
      <c r="F7" s="24" t="s">
        <v>32</v>
      </c>
      <c r="G7" s="24" t="s">
        <v>33</v>
      </c>
    </row>
    <row r="8" spans="2:9" ht="13.5" customHeight="1">
      <c r="C8" s="1" t="s">
        <v>4</v>
      </c>
      <c r="D8" s="2">
        <v>380.51</v>
      </c>
      <c r="F8" s="24" t="s">
        <v>34</v>
      </c>
      <c r="G8" s="24" t="s">
        <v>33</v>
      </c>
      <c r="I8" s="32" t="s">
        <v>50</v>
      </c>
    </row>
    <row r="9" spans="2:9" ht="13.5" customHeight="1">
      <c r="C9" s="3" t="s">
        <v>7</v>
      </c>
      <c r="D9" s="4">
        <f>SUM(D5:D8)</f>
        <v>12427.4</v>
      </c>
    </row>
    <row r="10" spans="2:9" ht="13.5" customHeight="1">
      <c r="F10" s="24" t="s">
        <v>25</v>
      </c>
      <c r="G10" s="24" t="s">
        <v>36</v>
      </c>
      <c r="I10" s="31" t="s">
        <v>44</v>
      </c>
    </row>
    <row r="11" spans="2:9" ht="13.5" customHeight="1">
      <c r="E11" s="32" t="s">
        <v>43</v>
      </c>
      <c r="F11" s="28" t="s">
        <v>27</v>
      </c>
      <c r="G11" s="25" t="s">
        <v>37</v>
      </c>
    </row>
    <row r="12" spans="2:9" ht="13.5" customHeight="1">
      <c r="B12" t="s">
        <v>60</v>
      </c>
      <c r="C12" s="20" t="s">
        <v>6</v>
      </c>
      <c r="D12" s="21"/>
      <c r="F12" s="29"/>
      <c r="G12" s="26" t="s">
        <v>38</v>
      </c>
      <c r="I12" s="31" t="s">
        <v>45</v>
      </c>
    </row>
    <row r="13" spans="2:9" ht="13.5" customHeight="1">
      <c r="C13" s="1" t="s">
        <v>1</v>
      </c>
      <c r="D13" s="2">
        <f>2766.69+164.02</f>
        <v>2930.71</v>
      </c>
      <c r="F13" s="30"/>
      <c r="G13" s="27" t="s">
        <v>39</v>
      </c>
    </row>
    <row r="14" spans="2:9" ht="13.5" customHeight="1">
      <c r="C14" s="1" t="s">
        <v>2</v>
      </c>
      <c r="D14" s="2">
        <v>13003.18</v>
      </c>
      <c r="F14" s="28" t="s">
        <v>29</v>
      </c>
      <c r="G14" s="25" t="s">
        <v>37</v>
      </c>
      <c r="I14" s="31" t="s">
        <v>46</v>
      </c>
    </row>
    <row r="15" spans="2:9" ht="13.5" customHeight="1">
      <c r="C15" s="1" t="s">
        <v>3</v>
      </c>
      <c r="D15" s="2">
        <v>2294.27</v>
      </c>
      <c r="F15" s="29"/>
      <c r="G15" s="26" t="s">
        <v>38</v>
      </c>
    </row>
    <row r="16" spans="2:9" ht="13.5" customHeight="1">
      <c r="C16" s="1" t="s">
        <v>4</v>
      </c>
      <c r="D16" s="2">
        <v>1047.48</v>
      </c>
      <c r="F16" s="30"/>
      <c r="G16" s="27" t="s">
        <v>39</v>
      </c>
      <c r="I16" s="31" t="s">
        <v>47</v>
      </c>
    </row>
    <row r="17" spans="2:10" ht="13.5" customHeight="1">
      <c r="C17" s="3" t="s">
        <v>7</v>
      </c>
      <c r="D17" s="4">
        <f>SUM(D13:D16)</f>
        <v>19275.64</v>
      </c>
      <c r="F17" s="28" t="s">
        <v>30</v>
      </c>
      <c r="G17" s="25" t="s">
        <v>37</v>
      </c>
    </row>
    <row r="18" spans="2:10" ht="13.5" customHeight="1">
      <c r="F18" s="29"/>
      <c r="G18" s="26" t="s">
        <v>38</v>
      </c>
      <c r="I18" s="31" t="s">
        <v>48</v>
      </c>
    </row>
    <row r="19" spans="2:10" ht="13.5" customHeight="1">
      <c r="F19" s="30"/>
      <c r="G19" s="27" t="s">
        <v>39</v>
      </c>
    </row>
    <row r="20" spans="2:10" ht="13.5" customHeight="1">
      <c r="B20" t="s">
        <v>60</v>
      </c>
      <c r="C20" s="20" t="s">
        <v>8</v>
      </c>
      <c r="D20" s="21"/>
      <c r="F20" s="28" t="s">
        <v>31</v>
      </c>
      <c r="G20" s="25" t="s">
        <v>37</v>
      </c>
      <c r="I20" s="31" t="s">
        <v>49</v>
      </c>
    </row>
    <row r="21" spans="2:10" ht="13.5" customHeight="1">
      <c r="C21" s="1" t="s">
        <v>1</v>
      </c>
      <c r="D21" s="2">
        <f>2766.19+392.37</f>
        <v>3158.56</v>
      </c>
      <c r="F21" s="29"/>
      <c r="G21" s="26" t="s">
        <v>38</v>
      </c>
    </row>
    <row r="22" spans="2:10" ht="13.5" customHeight="1">
      <c r="C22" s="1" t="s">
        <v>2</v>
      </c>
      <c r="D22" s="2">
        <v>7183.92</v>
      </c>
      <c r="F22" s="30"/>
      <c r="G22" s="27" t="s">
        <v>39</v>
      </c>
    </row>
    <row r="23" spans="2:10" ht="13.5" customHeight="1">
      <c r="C23" s="1" t="s">
        <v>3</v>
      </c>
      <c r="D23" s="2">
        <v>1884.48</v>
      </c>
      <c r="F23" s="28" t="s">
        <v>32</v>
      </c>
      <c r="G23" s="25" t="s">
        <v>40</v>
      </c>
    </row>
    <row r="24" spans="2:10" ht="13.5" customHeight="1">
      <c r="C24" s="1" t="s">
        <v>4</v>
      </c>
      <c r="D24" s="2">
        <v>1216.19</v>
      </c>
      <c r="F24" s="29"/>
      <c r="G24" s="26" t="s">
        <v>41</v>
      </c>
    </row>
    <row r="25" spans="2:10" ht="13.5" customHeight="1">
      <c r="C25" s="3" t="s">
        <v>7</v>
      </c>
      <c r="D25" s="4">
        <f>SUM(D21:D24)</f>
        <v>13443.15</v>
      </c>
      <c r="F25" s="30"/>
      <c r="G25" s="27" t="s">
        <v>42</v>
      </c>
    </row>
    <row r="26" spans="2:10" ht="13.5" customHeight="1">
      <c r="F26" s="24" t="s">
        <v>34</v>
      </c>
      <c r="G26" s="24" t="s">
        <v>33</v>
      </c>
    </row>
    <row r="28" spans="2:10" ht="13.5" customHeight="1">
      <c r="B28" t="s">
        <v>60</v>
      </c>
      <c r="C28" s="20" t="s">
        <v>9</v>
      </c>
      <c r="D28" s="21"/>
      <c r="E28" s="32" t="s">
        <v>64</v>
      </c>
      <c r="F28" t="s">
        <v>58</v>
      </c>
      <c r="I28" t="s">
        <v>57</v>
      </c>
    </row>
    <row r="29" spans="2:10" ht="13.5" customHeight="1">
      <c r="C29" s="1" t="s">
        <v>1</v>
      </c>
      <c r="D29" s="2">
        <f>3248.29+635.96</f>
        <v>3884.25</v>
      </c>
      <c r="F29" s="24" t="s">
        <v>29</v>
      </c>
      <c r="G29" s="24" t="s">
        <v>51</v>
      </c>
      <c r="I29" s="24" t="s">
        <v>27</v>
      </c>
      <c r="J29" s="24" t="s">
        <v>56</v>
      </c>
    </row>
    <row r="30" spans="2:10" ht="13.5" customHeight="1">
      <c r="C30" s="1" t="s">
        <v>2</v>
      </c>
      <c r="D30" s="2">
        <v>22149.19</v>
      </c>
      <c r="F30" s="24" t="s">
        <v>52</v>
      </c>
      <c r="G30" s="24" t="s">
        <v>51</v>
      </c>
      <c r="I30" s="24" t="s">
        <v>59</v>
      </c>
      <c r="J30" s="24" t="s">
        <v>51</v>
      </c>
    </row>
    <row r="31" spans="2:10" ht="13.5" customHeight="1">
      <c r="C31" s="1" t="s">
        <v>3</v>
      </c>
      <c r="D31" s="2">
        <v>1417.58</v>
      </c>
      <c r="F31" s="24" t="s">
        <v>53</v>
      </c>
      <c r="G31" s="24" t="s">
        <v>54</v>
      </c>
      <c r="I31" s="24" t="s">
        <v>52</v>
      </c>
      <c r="J31" s="24" t="s">
        <v>51</v>
      </c>
    </row>
    <row r="32" spans="2:10" ht="13.5" customHeight="1">
      <c r="C32" s="1" t="s">
        <v>4</v>
      </c>
      <c r="D32" s="2">
        <v>1014.26</v>
      </c>
      <c r="F32" s="24" t="s">
        <v>55</v>
      </c>
      <c r="G32" s="24" t="s">
        <v>56</v>
      </c>
      <c r="I32" s="24" t="s">
        <v>53</v>
      </c>
      <c r="J32" s="24" t="s">
        <v>54</v>
      </c>
    </row>
    <row r="33" spans="3:4" ht="13.5" customHeight="1">
      <c r="C33" s="3" t="s">
        <v>7</v>
      </c>
      <c r="D33" s="4">
        <f>SUM(D29:D32)</f>
        <v>28465.279999999995</v>
      </c>
    </row>
    <row r="35" spans="3:4" ht="13.5" customHeight="1">
      <c r="C35" s="3" t="s">
        <v>23</v>
      </c>
      <c r="D35" s="6">
        <f>61111.44+10264.13+1480.81+4125.68+62575.57+9731.14+1616.56+4581.3+29184.87+5486.34+680.42+3071.3+62536.57+8975.25+3245.16</f>
        <v>268666.53999999998</v>
      </c>
    </row>
    <row r="38" spans="3:4" ht="13.5" customHeight="1">
      <c r="C38" s="11" t="s">
        <v>10</v>
      </c>
      <c r="D38" s="12">
        <f>D9+D17+D25+D33+D35</f>
        <v>342278.01</v>
      </c>
    </row>
  </sheetData>
  <mergeCells count="9">
    <mergeCell ref="C4:D4"/>
    <mergeCell ref="C12:D12"/>
    <mergeCell ref="C20:D20"/>
    <mergeCell ref="C28:D28"/>
    <mergeCell ref="F11:F13"/>
    <mergeCell ref="F14:F16"/>
    <mergeCell ref="F17:F19"/>
    <mergeCell ref="F20:F22"/>
    <mergeCell ref="F23:F25"/>
  </mergeCells>
  <printOptions gridLines="1"/>
  <pageMargins left="0.70866141732283472" right="0.70866141732283472" top="0.15748031496062992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M53"/>
  <sheetViews>
    <sheetView topLeftCell="A4" workbookViewId="0">
      <selection activeCell="E54" sqref="E54"/>
    </sheetView>
  </sheetViews>
  <sheetFormatPr defaultRowHeight="14.5"/>
  <cols>
    <col min="3" max="3" width="28.26953125" bestFit="1" customWidth="1"/>
    <col min="4" max="4" width="15" bestFit="1" customWidth="1"/>
    <col min="5" max="6" width="9.1796875" customWidth="1"/>
    <col min="13" max="13" width="12.26953125" bestFit="1" customWidth="1"/>
  </cols>
  <sheetData>
    <row r="2" spans="3:13" ht="17.5">
      <c r="C2" s="14" t="s">
        <v>20</v>
      </c>
    </row>
    <row r="4" spans="3:13" ht="15.5">
      <c r="C4" s="22" t="s">
        <v>11</v>
      </c>
      <c r="D4" s="23"/>
    </row>
    <row r="5" spans="3:13" ht="15.5">
      <c r="C5" s="8" t="s">
        <v>12</v>
      </c>
      <c r="D5" s="13">
        <v>21684</v>
      </c>
    </row>
    <row r="6" spans="3:13" ht="15.5">
      <c r="C6" s="8" t="s">
        <v>13</v>
      </c>
      <c r="D6" s="13">
        <f>204.68+16439.94</f>
        <v>16644.62</v>
      </c>
    </row>
    <row r="7" spans="3:13" ht="15.5">
      <c r="C7" s="8" t="s">
        <v>14</v>
      </c>
      <c r="D7" s="13">
        <v>20605.39</v>
      </c>
    </row>
    <row r="8" spans="3:13" ht="15.5">
      <c r="C8" s="8" t="s">
        <v>2</v>
      </c>
      <c r="D8" s="13">
        <v>15452.69</v>
      </c>
    </row>
    <row r="9" spans="3:13" ht="15.5">
      <c r="C9" s="8" t="s">
        <v>3</v>
      </c>
      <c r="D9" s="13">
        <f>43280.96+11721.73</f>
        <v>55002.69</v>
      </c>
    </row>
    <row r="10" spans="3:13" ht="15.5">
      <c r="C10" s="8" t="s">
        <v>15</v>
      </c>
      <c r="D10" s="13">
        <v>450</v>
      </c>
    </row>
    <row r="11" spans="3:13" ht="15.5">
      <c r="C11" s="8" t="s">
        <v>16</v>
      </c>
      <c r="D11" s="13">
        <v>3766</v>
      </c>
    </row>
    <row r="12" spans="3:13" ht="15.5">
      <c r="C12" s="16" t="s">
        <v>7</v>
      </c>
      <c r="D12" s="15">
        <f>SUM(D5:D11)</f>
        <v>133605.39000000001</v>
      </c>
    </row>
    <row r="13" spans="3:13">
      <c r="M13" s="7"/>
    </row>
    <row r="15" spans="3:13" ht="15.5">
      <c r="C15" s="22" t="s">
        <v>17</v>
      </c>
      <c r="D15" s="23"/>
    </row>
    <row r="16" spans="3:13" ht="15.5">
      <c r="C16" s="8" t="s">
        <v>12</v>
      </c>
      <c r="D16" s="13">
        <v>15075</v>
      </c>
    </row>
    <row r="17" spans="3:4" ht="15.5">
      <c r="C17" s="8" t="s">
        <v>13</v>
      </c>
      <c r="D17" s="13">
        <v>13972.5</v>
      </c>
    </row>
    <row r="18" spans="3:4" ht="15.5">
      <c r="C18" s="8" t="s">
        <v>14</v>
      </c>
      <c r="D18" s="13">
        <v>11991.87</v>
      </c>
    </row>
    <row r="19" spans="3:4" ht="15.5">
      <c r="C19" s="8" t="s">
        <v>2</v>
      </c>
      <c r="D19" s="13">
        <v>4897.7299999999996</v>
      </c>
    </row>
    <row r="20" spans="3:4" ht="15.5">
      <c r="C20" s="8" t="s">
        <v>3</v>
      </c>
      <c r="D20" s="13">
        <f>5250+6082.9</f>
        <v>11332.9</v>
      </c>
    </row>
    <row r="21" spans="3:4" ht="15.5">
      <c r="C21" s="8" t="s">
        <v>15</v>
      </c>
      <c r="D21" s="13">
        <v>1200</v>
      </c>
    </row>
    <row r="22" spans="3:4" ht="15.5">
      <c r="C22" s="8" t="s">
        <v>16</v>
      </c>
      <c r="D22" s="13">
        <v>3562</v>
      </c>
    </row>
    <row r="23" spans="3:4" ht="15.5">
      <c r="C23" s="8" t="s">
        <v>24</v>
      </c>
      <c r="D23" s="13">
        <f>150000+99075</f>
        <v>249075</v>
      </c>
    </row>
    <row r="24" spans="3:4" ht="15.5">
      <c r="C24" s="16" t="s">
        <v>7</v>
      </c>
      <c r="D24" s="15">
        <f>SUM(D16:D23)</f>
        <v>311107</v>
      </c>
    </row>
    <row r="27" spans="3:4" ht="15.5">
      <c r="C27" s="22" t="s">
        <v>18</v>
      </c>
      <c r="D27" s="23"/>
    </row>
    <row r="28" spans="3:4" ht="15.5">
      <c r="C28" s="8" t="s">
        <v>12</v>
      </c>
      <c r="D28" s="13">
        <v>0</v>
      </c>
    </row>
    <row r="29" spans="3:4" ht="15.5">
      <c r="C29" s="8" t="s">
        <v>13</v>
      </c>
      <c r="D29" s="13">
        <f>1674.84+128.63+6080.18</f>
        <v>7883.65</v>
      </c>
    </row>
    <row r="30" spans="3:4" ht="15.5">
      <c r="C30" s="8" t="s">
        <v>14</v>
      </c>
      <c r="D30" s="13">
        <v>604.63</v>
      </c>
    </row>
    <row r="31" spans="3:4" ht="15.5">
      <c r="C31" s="8" t="s">
        <v>2</v>
      </c>
      <c r="D31" s="13">
        <v>0</v>
      </c>
    </row>
    <row r="32" spans="3:4" ht="15.5">
      <c r="C32" s="8" t="s">
        <v>3</v>
      </c>
      <c r="D32" s="13">
        <v>538</v>
      </c>
    </row>
    <row r="33" spans="3:4" ht="15.5">
      <c r="C33" s="8" t="s">
        <v>15</v>
      </c>
      <c r="D33" s="13">
        <v>0</v>
      </c>
    </row>
    <row r="34" spans="3:4" ht="15.5">
      <c r="C34" s="8" t="s">
        <v>16</v>
      </c>
      <c r="D34" s="13">
        <v>360</v>
      </c>
    </row>
    <row r="35" spans="3:4" ht="15.5">
      <c r="C35" s="16" t="s">
        <v>7</v>
      </c>
      <c r="D35" s="15">
        <f>SUM(D28:D34)</f>
        <v>9386.2799999999988</v>
      </c>
    </row>
    <row r="38" spans="3:4" ht="15.5">
      <c r="C38" s="22" t="s">
        <v>19</v>
      </c>
      <c r="D38" s="23"/>
    </row>
    <row r="39" spans="3:4" ht="15.5">
      <c r="C39" s="8" t="s">
        <v>12</v>
      </c>
      <c r="D39" s="13">
        <v>0</v>
      </c>
    </row>
    <row r="40" spans="3:4" ht="15.5">
      <c r="C40" s="8" t="s">
        <v>13</v>
      </c>
      <c r="D40" s="13">
        <v>3281</v>
      </c>
    </row>
    <row r="41" spans="3:4" ht="15.5">
      <c r="C41" s="8" t="s">
        <v>14</v>
      </c>
      <c r="D41" s="13">
        <v>8659.99</v>
      </c>
    </row>
    <row r="42" spans="3:4" ht="15.5">
      <c r="C42" s="8" t="s">
        <v>2</v>
      </c>
      <c r="D42" s="13">
        <v>6429.73</v>
      </c>
    </row>
    <row r="43" spans="3:4" ht="15.5">
      <c r="C43" s="8" t="s">
        <v>3</v>
      </c>
      <c r="D43" s="13">
        <v>4908.5</v>
      </c>
    </row>
    <row r="44" spans="3:4" ht="15.5">
      <c r="C44" s="8" t="s">
        <v>15</v>
      </c>
      <c r="D44" s="13">
        <v>0</v>
      </c>
    </row>
    <row r="45" spans="3:4" ht="15.5">
      <c r="C45" s="8" t="s">
        <v>16</v>
      </c>
      <c r="D45" s="13">
        <v>1692</v>
      </c>
    </row>
    <row r="46" spans="3:4" ht="15.5">
      <c r="C46" s="16" t="s">
        <v>7</v>
      </c>
      <c r="D46" s="15">
        <f>SUM(D39:D45)</f>
        <v>24971.22</v>
      </c>
    </row>
    <row r="48" spans="3:4" ht="31">
      <c r="C48" s="18" t="s">
        <v>22</v>
      </c>
      <c r="D48" s="19">
        <f>216+64+280</f>
        <v>560</v>
      </c>
    </row>
    <row r="53" spans="3:5" ht="15.5">
      <c r="C53" s="9" t="s">
        <v>21</v>
      </c>
      <c r="D53" s="10">
        <f>D12+D24+D35+D46+D48</f>
        <v>479629.89</v>
      </c>
      <c r="E53" s="17"/>
    </row>
  </sheetData>
  <mergeCells count="4">
    <mergeCell ref="C4:D4"/>
    <mergeCell ref="C15:D15"/>
    <mergeCell ref="C27:D27"/>
    <mergeCell ref="C38:D38"/>
  </mergeCells>
  <printOptions gridLines="1"/>
  <pageMargins left="0.70866141732283472" right="0.70866141732283472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świetlice</vt:lpstr>
      <vt:lpstr>OSP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Włodarczyk</dc:creator>
  <cp:lastModifiedBy>DELL</cp:lastModifiedBy>
  <cp:lastPrinted>2025-03-19T09:08:49Z</cp:lastPrinted>
  <dcterms:created xsi:type="dcterms:W3CDTF">2025-03-18T12:19:37Z</dcterms:created>
  <dcterms:modified xsi:type="dcterms:W3CDTF">2025-03-24T17:17:49Z</dcterms:modified>
</cp:coreProperties>
</file>